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5" activeTab="0"/>
  </bookViews>
  <sheets>
    <sheet name="Revenues" sheetId="1" r:id="rId1"/>
    <sheet name="Expenses" sheetId="2" r:id="rId2"/>
    <sheet name="Inpatient Product Lines" sheetId="3" r:id="rId3"/>
  </sheets>
  <definedNames>
    <definedName name="_AMB1">#REF!</definedName>
    <definedName name="_AMB10">#REF!</definedName>
    <definedName name="_AMB11">#REF!</definedName>
    <definedName name="_AMB12">#REF!</definedName>
    <definedName name="_AMB2">#REF!</definedName>
    <definedName name="_AMB3">#REF!</definedName>
    <definedName name="_AMB4">#REF!</definedName>
    <definedName name="_AMB5">#REF!</definedName>
    <definedName name="_AMB6">#REF!</definedName>
    <definedName name="_AMB7">#REF!</definedName>
    <definedName name="_AMB8">#REF!</definedName>
    <definedName name="_AMB9">#REF!</definedName>
    <definedName name="_IPT1">#REF!</definedName>
    <definedName name="_IPT10">#REF!</definedName>
    <definedName name="_IPT11">#REF!</definedName>
    <definedName name="_IPT2">#REF!</definedName>
    <definedName name="_IPT3">#REF!</definedName>
    <definedName name="_IPT4">#REF!</definedName>
    <definedName name="_IPT5">#REF!</definedName>
    <definedName name="_IPT6">#REF!</definedName>
    <definedName name="_IPT7">#REF!</definedName>
    <definedName name="_IPT8">#REF!</definedName>
    <definedName name="_IPT9">#REF!</definedName>
    <definedName name="_RMB1">#REF!</definedName>
    <definedName name="_RMB2">#REF!</definedName>
    <definedName name="AMBB1">#REF!</definedName>
    <definedName name="AMBB10">#REF!</definedName>
    <definedName name="AMBB11">#REF!</definedName>
    <definedName name="AMBB12">#REF!</definedName>
    <definedName name="AMBB2">#REF!</definedName>
    <definedName name="AMBB3">#REF!</definedName>
    <definedName name="AMBB4">#REF!</definedName>
    <definedName name="AMBB5">#REF!</definedName>
    <definedName name="AMBB6">#REF!</definedName>
    <definedName name="AMBB7">#REF!</definedName>
    <definedName name="AMBB8">#REF!</definedName>
    <definedName name="AMBB9">#REF!</definedName>
    <definedName name="CODING5">#REF!</definedName>
    <definedName name="CODING7">#REF!</definedName>
    <definedName name="CODING8">#REF!</definedName>
    <definedName name="CODING9">#REF!</definedName>
    <definedName name="CODINGB5">#REF!</definedName>
    <definedName name="CODINGB7">#REF!</definedName>
    <definedName name="CODINGB8">#REF!</definedName>
    <definedName name="CODINGB9">#REF!</definedName>
    <definedName name="DATA">#REF!</definedName>
    <definedName name="DATA.">#REF!</definedName>
    <definedName name="DATA.AllData">#REF!</definedName>
    <definedName name="DATA.MEASURE">#REF!</definedName>
    <definedName name="DATA.MON1">#REF!</definedName>
    <definedName name="DATA.MON2">#REF!</definedName>
    <definedName name="DATA.MON2A">#REF!</definedName>
    <definedName name="DATA.MON3">#REF!</definedName>
    <definedName name="DATA.MTF">#REF!</definedName>
    <definedName name="DATA.NUM1">#REF!</definedName>
    <definedName name="DATA.NUM2">#REF!</definedName>
    <definedName name="DATA.NUM2A">#REF!</definedName>
    <definedName name="DATA.NUM3">#REF!</definedName>
    <definedName name="DATA.NUM3A">#REF!</definedName>
    <definedName name="DATA.PERIOD">#REF!</definedName>
    <definedName name="DATA.TYPE">#REF!</definedName>
    <definedName name="FTELATE">#REF!</definedName>
    <definedName name="HIST1">#REF!</definedName>
    <definedName name="HIST10">#REF!</definedName>
    <definedName name="HIST11">#REF!</definedName>
    <definedName name="HIST12">#REF!</definedName>
    <definedName name="HIST2">#REF!</definedName>
    <definedName name="HIST3">#REF!</definedName>
    <definedName name="HIST4">#REF!</definedName>
    <definedName name="HIST5">#REF!</definedName>
    <definedName name="HIST6">#REF!</definedName>
    <definedName name="HIST7">#REF!</definedName>
    <definedName name="HIST8">#REF!</definedName>
    <definedName name="HIST9">#REF!</definedName>
    <definedName name="IPRVU">#REF!</definedName>
    <definedName name="IPRVUB">#REF!</definedName>
    <definedName name="IPTB1">#REF!</definedName>
    <definedName name="IPTB10">#REF!</definedName>
    <definedName name="IPTB11">#REF!</definedName>
    <definedName name="IPTB2">#REF!</definedName>
    <definedName name="IPTB3">#REF!</definedName>
    <definedName name="IPTB4">#REF!</definedName>
    <definedName name="IPTB5">#REF!</definedName>
    <definedName name="IPTB6">#REF!</definedName>
    <definedName name="IPTB7">#REF!</definedName>
    <definedName name="IPTB8">#REF!</definedName>
    <definedName name="IPTB9">#REF!</definedName>
    <definedName name="_xlnm.Print_Area" localSheetId="1">'Expenses'!$A$2:$J$20</definedName>
    <definedName name="_xlnm.Print_Area" localSheetId="0">'Revenues'!$A$2:$I$20</definedName>
    <definedName name="RMBB1">#REF!</definedName>
    <definedName name="RMBB2">#REF!</definedName>
    <definedName name="RPTMTH">#REF!</definedName>
    <definedName name="WPCF">#REF!</definedName>
    <definedName name="WPCFB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7" authorId="0">
      <text>
        <r>
          <rPr>
            <b/>
            <sz val="8"/>
            <color indexed="8"/>
            <rFont val="Tahoma"/>
            <family val="2"/>
          </rPr>
          <t xml:space="preserve">test:
</t>
        </r>
        <r>
          <rPr>
            <sz val="8"/>
            <color indexed="8"/>
            <rFont val="Tahoma"/>
            <family val="2"/>
          </rPr>
          <t>RWP=Relative Weighted Product</t>
        </r>
      </text>
    </comment>
    <comment ref="F7" authorId="0">
      <text>
        <r>
          <rPr>
            <b/>
            <sz val="8"/>
            <color indexed="8"/>
            <rFont val="Tahoma"/>
            <family val="2"/>
          </rPr>
          <t xml:space="preserve">test:
</t>
        </r>
        <r>
          <rPr>
            <sz val="8"/>
            <color indexed="8"/>
            <rFont val="Tahoma"/>
            <family val="2"/>
          </rPr>
          <t>IP=Inpatient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test:
</t>
        </r>
        <r>
          <rPr>
            <sz val="8"/>
            <color indexed="8"/>
            <rFont val="Tahoma"/>
            <family val="2"/>
          </rPr>
          <t>YTD=Year-to-Date</t>
        </r>
      </text>
    </comment>
  </commentList>
</comments>
</file>

<file path=xl/sharedStrings.xml><?xml version="1.0" encoding="utf-8"?>
<sst xmlns="http://schemas.openxmlformats.org/spreadsheetml/2006/main" count="103" uniqueCount="64">
  <si>
    <t>Schumpert Medical Center</t>
  </si>
  <si>
    <t>Revenues Worksheet, Mid-Year Review</t>
  </si>
  <si>
    <t>Inpatient</t>
  </si>
  <si>
    <t>Inpatient Product Line</t>
  </si>
  <si>
    <t>Price/RWP</t>
  </si>
  <si>
    <t>Forecasted RWPs
For FY11</t>
  </si>
  <si>
    <t>Projected IP Revenue
For FY11</t>
  </si>
  <si>
    <t>Actual RWPs
(FY11 YTD)</t>
  </si>
  <si>
    <t>Actual IP Revenue
(FY11 YTD)</t>
  </si>
  <si>
    <t>CIRC</t>
  </si>
  <si>
    <t>DIGEST</t>
  </si>
  <si>
    <t>ENT</t>
  </si>
  <si>
    <t>GYN</t>
  </si>
  <si>
    <t>MENTAL HEALTH</t>
  </si>
  <si>
    <t>NERVOUS</t>
  </si>
  <si>
    <t>NEWBORN</t>
  </si>
  <si>
    <t>OB</t>
  </si>
  <si>
    <t>ORTHO</t>
  </si>
  <si>
    <t>OTHER</t>
  </si>
  <si>
    <t>RESP</t>
  </si>
  <si>
    <t>Total Inpatient Earnings</t>
  </si>
  <si>
    <t>Expenses Worksheet, Mid-Year Review</t>
  </si>
  <si>
    <t>Budget/RWP
(FY10)</t>
  </si>
  <si>
    <t>Actual RWPs
(FY10)</t>
  </si>
  <si>
    <t>IP Expenses
(FY10)</t>
  </si>
  <si>
    <t>Forecasted RWPs
(FY11)</t>
  </si>
  <si>
    <t>FY11 Budget
(FY10+6% Inflation)</t>
  </si>
  <si>
    <t>Actual IP Expenses
(FY11 YTD)</t>
  </si>
  <si>
    <t>% of Forecasted Workload YTD</t>
  </si>
  <si>
    <t>% of Budget Consumed YTD</t>
  </si>
  <si>
    <t>Total Budget Variance</t>
  </si>
  <si>
    <t>Workload Variance</t>
  </si>
  <si>
    <t>Remaining Variance</t>
  </si>
  <si>
    <t>Total Inpatient Expenses</t>
  </si>
  <si>
    <t>Notes:</t>
  </si>
  <si>
    <t>Product Line</t>
  </si>
  <si>
    <t>MDC Description</t>
  </si>
  <si>
    <t>Diseases and Disorders of the Circulatory System</t>
  </si>
  <si>
    <t>Diseases and Disorders of the Digestive System</t>
  </si>
  <si>
    <t>Diseases and Disorders of the Ear, Nose, Mouth, and Throat</t>
  </si>
  <si>
    <t>Diseases and Disorders of the Female Reproductive System</t>
  </si>
  <si>
    <t>MH</t>
  </si>
  <si>
    <t>Mental Diseases and Disorders</t>
  </si>
  <si>
    <t>Alcohol/Drug Use and Alcohol/Drug Induced Organic Mental Disorders</t>
  </si>
  <si>
    <t>Diseases and Disorders of the Nervous System</t>
  </si>
  <si>
    <t>Newborns and Other Neonates with Conditions Originating in Perinatal Period</t>
  </si>
  <si>
    <t>Pregnancy, Childbirth, and the Puerperium</t>
  </si>
  <si>
    <t>Diseases and Disorders of the Musculoskeletal System and Connective Tissue</t>
  </si>
  <si>
    <t>Unknown</t>
  </si>
  <si>
    <t>Diseases and Disorders of the Eye</t>
  </si>
  <si>
    <t>Diseases and Disorders of the Hepatobiliary System and Pancreas</t>
  </si>
  <si>
    <t>Diseases and Disorders of the Skin, Subcutaneous Tissue and Breast</t>
  </si>
  <si>
    <t>Endocrine, Nutritional and Metabolic Diseases and Disorders</t>
  </si>
  <si>
    <t>Diseases and Disorders of the Kidney and Urinary Tract</t>
  </si>
  <si>
    <t>Diseases and Disorders of the Male Reproductive System</t>
  </si>
  <si>
    <t>Diseases and Disorders of the Blood, Blood Forming Organs, Immunological Dis</t>
  </si>
  <si>
    <t>Myeloproliferative Diseases and Disorders, Poorly Differentiated Neoplasm</t>
  </si>
  <si>
    <t>Infectious and Parasitic Diseases, Systemic or Unspecified Sites</t>
  </si>
  <si>
    <t>Injuries, Poisonings and Toxic Effects of Drugs</t>
  </si>
  <si>
    <t>Burns</t>
  </si>
  <si>
    <t>Factors Influencing Health Status and Other Contacts with Health Services</t>
  </si>
  <si>
    <t>Multiple Significant Trauma</t>
  </si>
  <si>
    <t>Human Immunodeficiency Virus Infections</t>
  </si>
  <si>
    <t>Diseases and Disorders of the Respiratory System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</si>
</sst>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_(\$* #,##0.00_);[Red]_(\$* \(#,##0.00\);_(\$* \-??_);_(@_)"/>
    <numFmt numFmtId="166" formatCode="_(\$* #,##0_);_(\$* \(#,##0\);_(\$* \-??_);_(@_)"/>
    <numFmt numFmtId="167" formatCode="_(\$* #,##0_);[Red]_(\$* \(#,##0\);_(\$* \-_);_(@_)"/>
    <numFmt numFmtId="168" formatCode="0.0%"/>
    <numFmt numFmtId="169" formatCode="_(* #,##0.00_);_(* \(#,##0.00\);_(* \-??_);_(@_)"/>
    <numFmt numFmtId="170" formatCode="#,##0.0000000000000000_);\(#,##0.0000000000000000\)"/>
    <numFmt numFmtId="171" formatCode="\$#,##0.00"/>
    <numFmt numFmtId="172" formatCode="_(* #,##0_);_(* \(#,##0\);_(* \-??_);_(@_)"/>
  </numFmts>
  <fonts count="32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25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0" fillId="24" borderId="10" xfId="0" applyFont="1" applyFill="1" applyBorder="1" applyAlignment="1">
      <alignment/>
    </xf>
    <xf numFmtId="0" fontId="21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/>
    </xf>
    <xf numFmtId="0" fontId="20" fillId="24" borderId="13" xfId="0" applyFont="1" applyFill="1" applyBorder="1" applyAlignment="1">
      <alignment/>
    </xf>
    <xf numFmtId="0" fontId="20" fillId="24" borderId="14" xfId="0" applyFont="1" applyFill="1" applyBorder="1" applyAlignment="1">
      <alignment/>
    </xf>
    <xf numFmtId="0" fontId="20" fillId="24" borderId="13" xfId="0" applyFont="1" applyFill="1" applyBorder="1" applyAlignment="1">
      <alignment vertical="top"/>
    </xf>
    <xf numFmtId="0" fontId="20" fillId="24" borderId="14" xfId="0" applyFont="1" applyFill="1" applyBorder="1" applyAlignment="1">
      <alignment vertical="top"/>
    </xf>
    <xf numFmtId="0" fontId="20" fillId="24" borderId="0" xfId="0" applyFont="1" applyFill="1" applyAlignment="1">
      <alignment vertical="top"/>
    </xf>
    <xf numFmtId="0" fontId="19" fillId="24" borderId="15" xfId="55" applyFont="1" applyFill="1" applyBorder="1" applyAlignment="1">
      <alignment horizontal="left"/>
      <protection/>
    </xf>
    <xf numFmtId="0" fontId="24" fillId="24" borderId="15" xfId="0" applyFont="1" applyFill="1" applyBorder="1" applyAlignment="1">
      <alignment horizontal="center"/>
    </xf>
    <xf numFmtId="0" fontId="24" fillId="24" borderId="16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24" fillId="24" borderId="14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/>
    </xf>
    <xf numFmtId="0" fontId="0" fillId="22" borderId="15" xfId="0" applyFont="1" applyFill="1" applyBorder="1" applyAlignment="1">
      <alignment horizontal="center" vertical="center" wrapText="1"/>
    </xf>
    <xf numFmtId="0" fontId="0" fillId="22" borderId="15" xfId="0" applyNumberFormat="1" applyFont="1" applyFill="1" applyBorder="1" applyAlignment="1">
      <alignment horizontal="center" vertical="center" wrapText="1"/>
    </xf>
    <xf numFmtId="0" fontId="0" fillId="22" borderId="16" xfId="0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vertical="center" wrapText="1"/>
    </xf>
    <xf numFmtId="0" fontId="0" fillId="24" borderId="15" xfId="55" applyFont="1" applyFill="1" applyBorder="1" applyAlignment="1">
      <alignment wrapText="1"/>
      <protection/>
    </xf>
    <xf numFmtId="3" fontId="0" fillId="24" borderId="15" xfId="0" applyNumberFormat="1" applyFont="1" applyFill="1" applyBorder="1" applyAlignment="1">
      <alignment horizontal="center"/>
    </xf>
    <xf numFmtId="166" fontId="0" fillId="24" borderId="16" xfId="44" applyNumberFormat="1" applyFont="1" applyFill="1" applyBorder="1" applyAlignment="1" applyProtection="1">
      <alignment/>
      <protection/>
    </xf>
    <xf numFmtId="3" fontId="0" fillId="24" borderId="16" xfId="0" applyNumberFormat="1" applyFont="1" applyFill="1" applyBorder="1" applyAlignment="1">
      <alignment horizontal="center"/>
    </xf>
    <xf numFmtId="167" fontId="0" fillId="24" borderId="15" xfId="44" applyNumberFormat="1" applyFont="1" applyFill="1" applyBorder="1" applyAlignment="1" applyProtection="1">
      <alignment/>
      <protection/>
    </xf>
    <xf numFmtId="168" fontId="0" fillId="24" borderId="14" xfId="58" applyNumberFormat="1" applyFont="1" applyFill="1" applyBorder="1" applyAlignment="1" applyProtection="1">
      <alignment horizontal="center"/>
      <protection/>
    </xf>
    <xf numFmtId="168" fontId="0" fillId="24" borderId="0" xfId="58" applyNumberFormat="1" applyFont="1" applyFill="1" applyBorder="1" applyAlignment="1" applyProtection="1">
      <alignment horizontal="center"/>
      <protection/>
    </xf>
    <xf numFmtId="0" fontId="27" fillId="24" borderId="0" xfId="0" applyFont="1" applyFill="1" applyAlignment="1">
      <alignment/>
    </xf>
    <xf numFmtId="169" fontId="27" fillId="24" borderId="0" xfId="0" applyNumberFormat="1" applyFont="1" applyFill="1" applyAlignment="1">
      <alignment/>
    </xf>
    <xf numFmtId="164" fontId="0" fillId="24" borderId="0" xfId="0" applyNumberFormat="1" applyFont="1" applyFill="1" applyBorder="1" applyAlignment="1">
      <alignment/>
    </xf>
    <xf numFmtId="170" fontId="20" fillId="24" borderId="0" xfId="0" applyNumberFormat="1" applyFont="1" applyFill="1" applyAlignment="1">
      <alignment/>
    </xf>
    <xf numFmtId="0" fontId="1" fillId="24" borderId="16" xfId="55" applyFont="1" applyFill="1" applyBorder="1" applyAlignment="1">
      <alignment wrapText="1"/>
      <protection/>
    </xf>
    <xf numFmtId="3" fontId="1" fillId="24" borderId="15" xfId="0" applyNumberFormat="1" applyFont="1" applyFill="1" applyBorder="1" applyAlignment="1">
      <alignment horizontal="center"/>
    </xf>
    <xf numFmtId="166" fontId="1" fillId="24" borderId="16" xfId="44" applyNumberFormat="1" applyFont="1" applyFill="1" applyBorder="1" applyAlignment="1" applyProtection="1">
      <alignment/>
      <protection/>
    </xf>
    <xf numFmtId="0" fontId="20" fillId="24" borderId="0" xfId="0" applyFont="1" applyFill="1" applyBorder="1" applyAlignment="1">
      <alignment/>
    </xf>
    <xf numFmtId="164" fontId="20" fillId="24" borderId="0" xfId="0" applyNumberFormat="1" applyFont="1" applyFill="1" applyBorder="1" applyAlignment="1">
      <alignment/>
    </xf>
    <xf numFmtId="0" fontId="0" fillId="24" borderId="17" xfId="55" applyFont="1" applyFill="1" applyBorder="1" applyAlignment="1">
      <alignment wrapText="1"/>
      <protection/>
    </xf>
    <xf numFmtId="0" fontId="19" fillId="24" borderId="15" xfId="55" applyFont="1" applyFill="1" applyBorder="1" applyAlignment="1">
      <alignment wrapText="1"/>
      <protection/>
    </xf>
    <xf numFmtId="3" fontId="19" fillId="24" borderId="15" xfId="0" applyNumberFormat="1" applyFont="1" applyFill="1" applyBorder="1" applyAlignment="1">
      <alignment horizontal="center"/>
    </xf>
    <xf numFmtId="166" fontId="19" fillId="24" borderId="16" xfId="44" applyNumberFormat="1" applyFont="1" applyFill="1" applyBorder="1" applyAlignment="1" applyProtection="1">
      <alignment/>
      <protection/>
    </xf>
    <xf numFmtId="167" fontId="19" fillId="7" borderId="15" xfId="44" applyNumberFormat="1" applyFont="1" applyFill="1" applyBorder="1" applyAlignment="1" applyProtection="1">
      <alignment/>
      <protection/>
    </xf>
    <xf numFmtId="168" fontId="19" fillId="24" borderId="14" xfId="58" applyNumberFormat="1" applyFont="1" applyFill="1" applyBorder="1" applyAlignment="1" applyProtection="1">
      <alignment horizontal="center"/>
      <protection/>
    </xf>
    <xf numFmtId="164" fontId="19" fillId="24" borderId="0" xfId="44" applyFont="1" applyFill="1" applyBorder="1" applyAlignment="1" applyProtection="1">
      <alignment horizontal="center"/>
      <protection/>
    </xf>
    <xf numFmtId="164" fontId="19" fillId="24" borderId="0" xfId="0" applyNumberFormat="1" applyFont="1" applyFill="1" applyBorder="1" applyAlignment="1">
      <alignment/>
    </xf>
    <xf numFmtId="0" fontId="2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165" fontId="0" fillId="24" borderId="19" xfId="0" applyNumberFormat="1" applyFont="1" applyFill="1" applyBorder="1" applyAlignment="1">
      <alignment/>
    </xf>
    <xf numFmtId="0" fontId="19" fillId="24" borderId="19" xfId="0" applyFont="1" applyFill="1" applyBorder="1" applyAlignment="1">
      <alignment horizontal="right" vertical="center"/>
    </xf>
    <xf numFmtId="0" fontId="20" fillId="24" borderId="20" xfId="0" applyFont="1" applyFill="1" applyBorder="1" applyAlignment="1">
      <alignment/>
    </xf>
    <xf numFmtId="0" fontId="20" fillId="24" borderId="0" xfId="0" applyFont="1" applyFill="1" applyAlignment="1">
      <alignment vertical="top" wrapText="1"/>
    </xf>
    <xf numFmtId="0" fontId="0" fillId="24" borderId="0" xfId="0" applyFont="1" applyFill="1" applyBorder="1" applyAlignment="1">
      <alignment horizontal="left" indent="1"/>
    </xf>
    <xf numFmtId="0" fontId="0" fillId="24" borderId="0" xfId="0" applyFont="1" applyFill="1" applyBorder="1" applyAlignment="1">
      <alignment/>
    </xf>
    <xf numFmtId="165" fontId="0" fillId="24" borderId="0" xfId="0" applyNumberFormat="1" applyFont="1" applyFill="1" applyBorder="1" applyAlignment="1">
      <alignment/>
    </xf>
    <xf numFmtId="0" fontId="19" fillId="24" borderId="0" xfId="0" applyFont="1" applyFill="1" applyBorder="1" applyAlignment="1">
      <alignment horizontal="right" vertical="center"/>
    </xf>
    <xf numFmtId="0" fontId="19" fillId="24" borderId="0" xfId="0" applyFont="1" applyFill="1" applyBorder="1" applyAlignment="1">
      <alignment vertical="top" wrapText="1"/>
    </xf>
    <xf numFmtId="165" fontId="19" fillId="24" borderId="0" xfId="0" applyNumberFormat="1" applyFont="1" applyFill="1" applyBorder="1" applyAlignment="1">
      <alignment vertical="top" wrapText="1"/>
    </xf>
    <xf numFmtId="0" fontId="19" fillId="24" borderId="0" xfId="0" applyFont="1" applyFill="1" applyBorder="1" applyAlignment="1">
      <alignment horizontal="right" vertical="top" wrapText="1"/>
    </xf>
    <xf numFmtId="0" fontId="0" fillId="24" borderId="0" xfId="0" applyFill="1" applyAlignment="1">
      <alignment/>
    </xf>
    <xf numFmtId="171" fontId="0" fillId="24" borderId="0" xfId="0" applyNumberFormat="1" applyFill="1" applyAlignment="1">
      <alignment/>
    </xf>
    <xf numFmtId="0" fontId="19" fillId="24" borderId="0" xfId="0" applyFont="1" applyFill="1" applyBorder="1" applyAlignment="1">
      <alignment horizontal="center"/>
    </xf>
    <xf numFmtId="165" fontId="0" fillId="24" borderId="0" xfId="0" applyNumberFormat="1" applyFont="1" applyFill="1" applyBorder="1" applyAlignment="1">
      <alignment horizontal="right" vertical="center"/>
    </xf>
    <xf numFmtId="0" fontId="29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164" fontId="20" fillId="24" borderId="0" xfId="44" applyFont="1" applyFill="1" applyBorder="1" applyAlignment="1" applyProtection="1">
      <alignment/>
      <protection/>
    </xf>
    <xf numFmtId="164" fontId="20" fillId="24" borderId="0" xfId="44" applyFont="1" applyFill="1" applyBorder="1" applyAlignment="1" applyProtection="1">
      <alignment vertical="top"/>
      <protection/>
    </xf>
    <xf numFmtId="0" fontId="19" fillId="24" borderId="16" xfId="55" applyFont="1" applyFill="1" applyBorder="1" applyAlignment="1">
      <alignment horizontal="left"/>
      <protection/>
    </xf>
    <xf numFmtId="0" fontId="24" fillId="24" borderId="15" xfId="0" applyFont="1" applyFill="1" applyBorder="1" applyAlignment="1">
      <alignment/>
    </xf>
    <xf numFmtId="172" fontId="24" fillId="24" borderId="11" xfId="0" applyNumberFormat="1" applyFont="1" applyFill="1" applyBorder="1" applyAlignment="1">
      <alignment horizontal="center"/>
    </xf>
    <xf numFmtId="3" fontId="24" fillId="24" borderId="16" xfId="0" applyNumberFormat="1" applyFont="1" applyFill="1" applyBorder="1" applyAlignment="1">
      <alignment horizontal="center"/>
    </xf>
    <xf numFmtId="172" fontId="0" fillId="22" borderId="12" xfId="0" applyNumberFormat="1" applyFont="1" applyFill="1" applyBorder="1" applyAlignment="1">
      <alignment horizontal="center" vertical="center" wrapText="1"/>
    </xf>
    <xf numFmtId="0" fontId="0" fillId="22" borderId="12" xfId="0" applyFont="1" applyFill="1" applyBorder="1" applyAlignment="1">
      <alignment horizontal="center" vertical="center" wrapText="1"/>
    </xf>
    <xf numFmtId="3" fontId="0" fillId="22" borderId="15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 vertical="top" wrapText="1"/>
    </xf>
    <xf numFmtId="164" fontId="20" fillId="24" borderId="0" xfId="44" applyFont="1" applyFill="1" applyBorder="1" applyAlignment="1" applyProtection="1">
      <alignment horizontal="center" vertical="top" wrapText="1"/>
      <protection/>
    </xf>
    <xf numFmtId="0" fontId="0" fillId="24" borderId="16" xfId="55" applyFont="1" applyFill="1" applyBorder="1" applyAlignment="1">
      <alignment wrapText="1"/>
      <protection/>
    </xf>
    <xf numFmtId="165" fontId="0" fillId="24" borderId="15" xfId="44" applyNumberFormat="1" applyFont="1" applyFill="1" applyBorder="1" applyAlignment="1" applyProtection="1">
      <alignment/>
      <protection/>
    </xf>
    <xf numFmtId="3" fontId="0" fillId="24" borderId="21" xfId="42" applyNumberFormat="1" applyFont="1" applyFill="1" applyBorder="1" applyAlignment="1" applyProtection="1">
      <alignment horizontal="center"/>
      <protection/>
    </xf>
    <xf numFmtId="166" fontId="0" fillId="24" borderId="21" xfId="44" applyNumberFormat="1" applyFont="1" applyFill="1" applyBorder="1" applyAlignment="1" applyProtection="1">
      <alignment horizontal="center"/>
      <protection/>
    </xf>
    <xf numFmtId="10" fontId="20" fillId="0" borderId="0" xfId="58" applyNumberFormat="1" applyFont="1" applyFill="1" applyBorder="1" applyAlignment="1" applyProtection="1">
      <alignment horizontal="center"/>
      <protection/>
    </xf>
    <xf numFmtId="165" fontId="1" fillId="24" borderId="15" xfId="44" applyNumberFormat="1" applyFont="1" applyFill="1" applyBorder="1" applyAlignment="1" applyProtection="1">
      <alignment/>
      <protection/>
    </xf>
    <xf numFmtId="3" fontId="1" fillId="24" borderId="21" xfId="42" applyNumberFormat="1" applyFont="1" applyFill="1" applyBorder="1" applyAlignment="1" applyProtection="1">
      <alignment horizontal="center"/>
      <protection/>
    </xf>
    <xf numFmtId="0" fontId="0" fillId="24" borderId="10" xfId="55" applyFont="1" applyFill="1" applyBorder="1" applyAlignment="1">
      <alignment wrapText="1"/>
      <protection/>
    </xf>
    <xf numFmtId="0" fontId="19" fillId="24" borderId="16" xfId="55" applyFont="1" applyFill="1" applyBorder="1" applyAlignment="1">
      <alignment wrapText="1"/>
      <protection/>
    </xf>
    <xf numFmtId="4" fontId="24" fillId="24" borderId="15" xfId="0" applyNumberFormat="1" applyFont="1" applyFill="1" applyBorder="1" applyAlignment="1">
      <alignment/>
    </xf>
    <xf numFmtId="0" fontId="0" fillId="0" borderId="21" xfId="0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0" fontId="30" fillId="24" borderId="0" xfId="0" applyFont="1" applyFill="1" applyBorder="1" applyAlignment="1">
      <alignment horizontal="left" indent="1"/>
    </xf>
    <xf numFmtId="0" fontId="0" fillId="20" borderId="15" xfId="0" applyFont="1" applyFill="1" applyBorder="1" applyAlignment="1">
      <alignment/>
    </xf>
    <xf numFmtId="164" fontId="19" fillId="24" borderId="0" xfId="44" applyFont="1" applyFill="1" applyBorder="1" applyAlignment="1" applyProtection="1">
      <alignment horizontal="left"/>
      <protection/>
    </xf>
    <xf numFmtId="164" fontId="20" fillId="0" borderId="0" xfId="44" applyFont="1" applyFill="1" applyBorder="1" applyAlignment="1" applyProtection="1">
      <alignment horizontal="center"/>
      <protection/>
    </xf>
    <xf numFmtId="164" fontId="20" fillId="0" borderId="0" xfId="44" applyFont="1" applyFill="1" applyBorder="1" applyAlignment="1" applyProtection="1">
      <alignment/>
      <protection/>
    </xf>
    <xf numFmtId="0" fontId="28" fillId="24" borderId="0" xfId="0" applyFont="1" applyFill="1" applyBorder="1" applyAlignment="1">
      <alignment/>
    </xf>
    <xf numFmtId="0" fontId="19" fillId="24" borderId="0" xfId="0" applyFont="1" applyFill="1" applyBorder="1" applyAlignment="1">
      <alignment vertical="top" wrapText="1"/>
    </xf>
    <xf numFmtId="165" fontId="0" fillId="24" borderId="15" xfId="44" applyNumberFormat="1" applyFont="1" applyFill="1" applyBorder="1" applyAlignment="1" applyProtection="1">
      <alignment horizontal="center"/>
      <protection/>
    </xf>
    <xf numFmtId="4" fontId="24" fillId="24" borderId="15" xfId="0" applyNumberFormat="1" applyFont="1" applyFill="1" applyBorder="1" applyAlignment="1">
      <alignment horizontal="center"/>
    </xf>
    <xf numFmtId="165" fontId="1" fillId="24" borderId="15" xfId="44" applyNumberFormat="1" applyFont="1" applyFill="1" applyBorder="1" applyAlignment="1" applyProtection="1">
      <alignment horizontal="center"/>
      <protection/>
    </xf>
    <xf numFmtId="0" fontId="21" fillId="24" borderId="0" xfId="0" applyFont="1" applyFill="1" applyBorder="1" applyAlignment="1">
      <alignment horizontal="center"/>
    </xf>
    <xf numFmtId="0" fontId="22" fillId="24" borderId="17" xfId="0" applyFont="1" applyFill="1" applyBorder="1" applyAlignment="1">
      <alignment horizontal="center"/>
    </xf>
    <xf numFmtId="0" fontId="23" fillId="24" borderId="22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/>
    </xf>
    <xf numFmtId="0" fontId="0" fillId="22" borderId="15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19" sqref="J19"/>
    </sheetView>
  </sheetViews>
  <sheetFormatPr defaultColWidth="9.140625" defaultRowHeight="12.75"/>
  <cols>
    <col min="1" max="1" width="2.140625" style="1" customWidth="1"/>
    <col min="2" max="2" width="28.140625" style="1" customWidth="1"/>
    <col min="3" max="3" width="12.28125" style="1" customWidth="1"/>
    <col min="4" max="4" width="1.57421875" style="1" customWidth="1"/>
    <col min="5" max="5" width="16.140625" style="1" customWidth="1"/>
    <col min="6" max="6" width="21.00390625" style="1" customWidth="1"/>
    <col min="7" max="7" width="11.7109375" style="1" customWidth="1"/>
    <col min="8" max="8" width="20.140625" style="1" customWidth="1"/>
    <col min="9" max="9" width="2.140625" style="1" customWidth="1"/>
    <col min="10" max="10" width="16.7109375" style="1" customWidth="1"/>
    <col min="11" max="11" width="17.7109375" style="1" customWidth="1"/>
    <col min="12" max="12" width="9.140625" style="1" customWidth="1"/>
    <col min="13" max="13" width="12.57421875" style="1" customWidth="1"/>
    <col min="14" max="16384" width="9.140625" style="1" customWidth="1"/>
  </cols>
  <sheetData>
    <row r="1" spans="2:8" ht="6" customHeight="1">
      <c r="B1" s="100"/>
      <c r="C1" s="100"/>
      <c r="D1" s="100"/>
      <c r="E1" s="100"/>
      <c r="F1" s="100"/>
      <c r="G1" s="100"/>
      <c r="H1" s="100"/>
    </row>
    <row r="2" spans="1:9" ht="11.25" customHeight="1">
      <c r="A2" s="2"/>
      <c r="B2" s="3"/>
      <c r="C2" s="3"/>
      <c r="D2" s="3"/>
      <c r="E2" s="3"/>
      <c r="F2" s="3"/>
      <c r="G2" s="3"/>
      <c r="H2" s="3"/>
      <c r="I2" s="4"/>
    </row>
    <row r="3" spans="1:9" ht="24.75" customHeight="1">
      <c r="A3" s="5"/>
      <c r="B3" s="101" t="s">
        <v>0</v>
      </c>
      <c r="C3" s="101"/>
      <c r="D3" s="101"/>
      <c r="E3" s="101"/>
      <c r="F3" s="101"/>
      <c r="G3" s="101"/>
      <c r="H3" s="101"/>
      <c r="I3" s="6"/>
    </row>
    <row r="4" spans="1:9" ht="24.75" customHeight="1">
      <c r="A4" s="5"/>
      <c r="B4" s="102" t="s">
        <v>1</v>
      </c>
      <c r="C4" s="102"/>
      <c r="D4" s="102"/>
      <c r="E4" s="102"/>
      <c r="F4" s="102"/>
      <c r="G4" s="102"/>
      <c r="H4" s="102"/>
      <c r="I4" s="6"/>
    </row>
    <row r="5" spans="1:9" s="9" customFormat="1" ht="15" customHeight="1">
      <c r="A5" s="7"/>
      <c r="B5" s="103"/>
      <c r="C5" s="103"/>
      <c r="D5" s="103"/>
      <c r="E5" s="103"/>
      <c r="F5" s="103"/>
      <c r="G5" s="103"/>
      <c r="H5" s="103"/>
      <c r="I5" s="8"/>
    </row>
    <row r="6" spans="1:15" ht="12.75" customHeight="1">
      <c r="A6" s="5"/>
      <c r="B6" s="10" t="s">
        <v>2</v>
      </c>
      <c r="C6" s="104"/>
      <c r="D6" s="104"/>
      <c r="E6" s="12"/>
      <c r="F6" s="13"/>
      <c r="G6" s="12"/>
      <c r="H6" s="11"/>
      <c r="I6" s="14"/>
      <c r="J6" s="15"/>
      <c r="M6" s="16"/>
      <c r="N6" s="16"/>
      <c r="O6" s="16"/>
    </row>
    <row r="7" spans="1:15" ht="29.25" customHeight="1">
      <c r="A7" s="5"/>
      <c r="B7" s="17" t="s">
        <v>3</v>
      </c>
      <c r="C7" s="105" t="s">
        <v>4</v>
      </c>
      <c r="D7" s="105"/>
      <c r="E7" s="18" t="s">
        <v>5</v>
      </c>
      <c r="F7" s="19" t="s">
        <v>6</v>
      </c>
      <c r="G7" s="19" t="s">
        <v>7</v>
      </c>
      <c r="H7" s="20" t="s">
        <v>8</v>
      </c>
      <c r="I7" s="21"/>
      <c r="J7" s="22"/>
      <c r="M7" s="23"/>
      <c r="N7" s="23"/>
      <c r="O7" s="23"/>
    </row>
    <row r="8" spans="1:17" ht="12.75" customHeight="1">
      <c r="A8" s="5"/>
      <c r="B8" s="24" t="s">
        <v>9</v>
      </c>
      <c r="C8" s="97">
        <v>6010.65</v>
      </c>
      <c r="D8" s="97"/>
      <c r="E8" s="25">
        <v>724</v>
      </c>
      <c r="F8" s="26">
        <f>C8*E8</f>
        <v>4351710.6</v>
      </c>
      <c r="G8" s="27">
        <v>421.032</v>
      </c>
      <c r="H8" s="28">
        <f>G8*C8</f>
        <v>2530675.9908</v>
      </c>
      <c r="I8" s="29"/>
      <c r="J8" s="30"/>
      <c r="K8" s="31"/>
      <c r="L8" s="32"/>
      <c r="M8" s="33"/>
      <c r="N8" s="33"/>
      <c r="O8" s="33"/>
      <c r="P8" s="31"/>
      <c r="Q8" s="31"/>
    </row>
    <row r="9" spans="1:15" ht="12.75" customHeight="1">
      <c r="A9" s="5"/>
      <c r="B9" s="24" t="s">
        <v>10</v>
      </c>
      <c r="C9" s="97">
        <v>6021.65</v>
      </c>
      <c r="D9" s="97"/>
      <c r="E9" s="25">
        <v>1160.5</v>
      </c>
      <c r="F9" s="26">
        <f aca="true" t="shared" si="0" ref="F9:F18">C9*E9</f>
        <v>6988124.824999999</v>
      </c>
      <c r="G9" s="27">
        <v>636.105</v>
      </c>
      <c r="H9" s="28">
        <f aca="true" t="shared" si="1" ref="H9:H18">G9*C9</f>
        <v>3830401.67325</v>
      </c>
      <c r="I9" s="29"/>
      <c r="J9" s="30"/>
      <c r="L9" s="34"/>
      <c r="M9" s="33"/>
      <c r="N9" s="33"/>
      <c r="O9" s="33"/>
    </row>
    <row r="10" spans="1:15" ht="12.75" customHeight="1">
      <c r="A10" s="5"/>
      <c r="B10" s="24" t="s">
        <v>11</v>
      </c>
      <c r="C10" s="97">
        <v>6001.65</v>
      </c>
      <c r="D10" s="97"/>
      <c r="E10" s="25">
        <v>130</v>
      </c>
      <c r="F10" s="26">
        <f t="shared" si="0"/>
        <v>780214.5</v>
      </c>
      <c r="G10" s="27">
        <v>72.30485</v>
      </c>
      <c r="H10" s="28">
        <f t="shared" si="1"/>
        <v>433948.4030025</v>
      </c>
      <c r="I10" s="29"/>
      <c r="J10" s="30"/>
      <c r="M10" s="33"/>
      <c r="N10" s="33"/>
      <c r="O10" s="33"/>
    </row>
    <row r="11" spans="1:15" ht="12.75" customHeight="1">
      <c r="A11" s="5"/>
      <c r="B11" s="24" t="s">
        <v>12</v>
      </c>
      <c r="C11" s="97">
        <v>6013.65</v>
      </c>
      <c r="D11" s="97"/>
      <c r="E11" s="25">
        <v>218.5</v>
      </c>
      <c r="F11" s="26">
        <f t="shared" si="0"/>
        <v>1313982.525</v>
      </c>
      <c r="G11" s="27">
        <v>115.92435</v>
      </c>
      <c r="H11" s="28">
        <f t="shared" si="1"/>
        <v>697128.4673775</v>
      </c>
      <c r="I11" s="29"/>
      <c r="J11" s="30"/>
      <c r="M11" s="33"/>
      <c r="N11" s="33"/>
      <c r="O11" s="33"/>
    </row>
    <row r="12" spans="1:15" ht="12.75" customHeight="1">
      <c r="A12" s="5"/>
      <c r="B12" s="35" t="s">
        <v>13</v>
      </c>
      <c r="C12" s="99">
        <v>502.99</v>
      </c>
      <c r="D12" s="99"/>
      <c r="E12" s="36">
        <v>1351</v>
      </c>
      <c r="F12" s="37">
        <f t="shared" si="0"/>
        <v>679539.49</v>
      </c>
      <c r="G12" s="27">
        <v>735.5</v>
      </c>
      <c r="H12" s="28">
        <f t="shared" si="1"/>
        <v>369949.145</v>
      </c>
      <c r="I12" s="29"/>
      <c r="J12" s="30"/>
      <c r="M12" s="33"/>
      <c r="N12" s="33"/>
      <c r="O12" s="33"/>
    </row>
    <row r="13" spans="1:15" ht="12.75" customHeight="1">
      <c r="A13" s="5"/>
      <c r="B13" s="24" t="s">
        <v>14</v>
      </c>
      <c r="C13" s="97">
        <v>6103.65</v>
      </c>
      <c r="D13" s="97"/>
      <c r="E13" s="25">
        <v>228</v>
      </c>
      <c r="F13" s="26">
        <f t="shared" si="0"/>
        <v>1391632.2</v>
      </c>
      <c r="G13" s="27">
        <v>111.8583</v>
      </c>
      <c r="H13" s="28">
        <f t="shared" si="1"/>
        <v>682743.912795</v>
      </c>
      <c r="I13" s="29"/>
      <c r="J13" s="30"/>
      <c r="M13" s="33"/>
      <c r="N13" s="33"/>
      <c r="O13" s="33"/>
    </row>
    <row r="14" spans="1:15" ht="12.75" customHeight="1">
      <c r="A14" s="5"/>
      <c r="B14" s="24" t="s">
        <v>15</v>
      </c>
      <c r="C14" s="97">
        <v>7014.71</v>
      </c>
      <c r="D14" s="97"/>
      <c r="E14" s="25">
        <v>733</v>
      </c>
      <c r="F14" s="26">
        <f t="shared" si="0"/>
        <v>5141782.43</v>
      </c>
      <c r="G14" s="27">
        <v>432.5054</v>
      </c>
      <c r="H14" s="28">
        <f t="shared" si="1"/>
        <v>3033899.954434</v>
      </c>
      <c r="I14" s="29"/>
      <c r="J14" s="30"/>
      <c r="K14" s="38"/>
      <c r="L14" s="38"/>
      <c r="M14" s="33"/>
      <c r="N14" s="33"/>
      <c r="O14" s="33"/>
    </row>
    <row r="15" spans="1:15" ht="12.75" customHeight="1">
      <c r="A15" s="5"/>
      <c r="B15" s="24" t="s">
        <v>16</v>
      </c>
      <c r="C15" s="97">
        <v>5713.65</v>
      </c>
      <c r="D15" s="97"/>
      <c r="E15" s="25">
        <v>1501</v>
      </c>
      <c r="F15" s="26">
        <f t="shared" si="0"/>
        <v>8576188.65</v>
      </c>
      <c r="G15" s="27">
        <v>868.2055</v>
      </c>
      <c r="H15" s="28">
        <f t="shared" si="1"/>
        <v>4960622.355075</v>
      </c>
      <c r="I15" s="29"/>
      <c r="J15" s="30"/>
      <c r="K15" s="38"/>
      <c r="L15" s="38"/>
      <c r="M15" s="33"/>
      <c r="N15" s="33"/>
      <c r="O15" s="33"/>
    </row>
    <row r="16" spans="1:15" ht="12.75" customHeight="1">
      <c r="A16" s="5"/>
      <c r="B16" s="24" t="s">
        <v>17</v>
      </c>
      <c r="C16" s="97">
        <v>6084.18</v>
      </c>
      <c r="D16" s="97"/>
      <c r="E16" s="25">
        <v>631</v>
      </c>
      <c r="F16" s="26">
        <f t="shared" si="0"/>
        <v>3839117.58</v>
      </c>
      <c r="G16" s="27">
        <v>273.6043</v>
      </c>
      <c r="H16" s="28">
        <f t="shared" si="1"/>
        <v>1664657.8099740003</v>
      </c>
      <c r="I16" s="29"/>
      <c r="J16" s="30"/>
      <c r="K16" s="38"/>
      <c r="L16" s="38"/>
      <c r="M16" s="33"/>
      <c r="N16" s="33"/>
      <c r="O16" s="33"/>
    </row>
    <row r="17" spans="1:15" ht="12.75" customHeight="1">
      <c r="A17" s="5"/>
      <c r="B17" s="24" t="s">
        <v>18</v>
      </c>
      <c r="C17" s="97">
        <v>6018.14</v>
      </c>
      <c r="D17" s="97"/>
      <c r="E17" s="25">
        <v>2152</v>
      </c>
      <c r="F17" s="26">
        <f t="shared" si="0"/>
        <v>12951037.280000001</v>
      </c>
      <c r="G17" s="27">
        <v>799.90845</v>
      </c>
      <c r="H17" s="28">
        <f t="shared" si="1"/>
        <v>4813961.039283</v>
      </c>
      <c r="I17" s="29"/>
      <c r="J17" s="30"/>
      <c r="K17" s="38"/>
      <c r="L17" s="39"/>
      <c r="M17" s="33"/>
      <c r="N17" s="33"/>
      <c r="O17" s="33"/>
    </row>
    <row r="18" spans="1:15" ht="12.75" customHeight="1">
      <c r="A18" s="5"/>
      <c r="B18" s="40" t="s">
        <v>19</v>
      </c>
      <c r="C18" s="97">
        <v>6118.73</v>
      </c>
      <c r="D18" s="97"/>
      <c r="E18" s="25">
        <v>677</v>
      </c>
      <c r="F18" s="26">
        <f t="shared" si="0"/>
        <v>4142380.2099999995</v>
      </c>
      <c r="G18" s="27">
        <v>196.6029</v>
      </c>
      <c r="H18" s="28">
        <f t="shared" si="1"/>
        <v>1202960.062317</v>
      </c>
      <c r="I18" s="29"/>
      <c r="J18" s="30"/>
      <c r="K18" s="38"/>
      <c r="L18" s="39"/>
      <c r="M18" s="33"/>
      <c r="N18" s="33"/>
      <c r="O18" s="33"/>
    </row>
    <row r="19" spans="1:15" ht="12.75" customHeight="1">
      <c r="A19" s="5"/>
      <c r="B19" s="41" t="s">
        <v>20</v>
      </c>
      <c r="C19" s="98"/>
      <c r="D19" s="98"/>
      <c r="E19" s="42">
        <f>SUM(E8:E18)</f>
        <v>9506</v>
      </c>
      <c r="F19" s="43">
        <f>SUM(F8:F18)</f>
        <v>50155710.29</v>
      </c>
      <c r="G19" s="42">
        <f>SUM(G8:G18)</f>
        <v>4663.55105</v>
      </c>
      <c r="H19" s="44">
        <f>SUM(H8:H18)</f>
        <v>24220948.813307997</v>
      </c>
      <c r="I19" s="45"/>
      <c r="J19" s="92"/>
      <c r="K19" s="46"/>
      <c r="L19" s="38"/>
      <c r="M19" s="47"/>
      <c r="N19" s="47"/>
      <c r="O19" s="47"/>
    </row>
    <row r="20" spans="1:9" ht="11.25" customHeight="1">
      <c r="A20" s="48"/>
      <c r="B20" s="49"/>
      <c r="C20" s="49"/>
      <c r="D20" s="49"/>
      <c r="E20" s="49"/>
      <c r="F20" s="50"/>
      <c r="G20" s="49"/>
      <c r="H20" s="51"/>
      <c r="I20" s="52"/>
    </row>
    <row r="21" spans="2:8" ht="12.75" customHeight="1">
      <c r="B21" s="95"/>
      <c r="C21" s="95"/>
      <c r="D21" s="95"/>
      <c r="E21" s="95"/>
      <c r="F21" s="95"/>
      <c r="G21" s="95"/>
      <c r="H21" s="95"/>
    </row>
    <row r="22" spans="1:9" ht="12.75" customHeight="1">
      <c r="A22" s="53"/>
      <c r="B22" s="54"/>
      <c r="C22" s="55"/>
      <c r="D22" s="55"/>
      <c r="E22" s="55"/>
      <c r="F22" s="56"/>
      <c r="G22" s="55"/>
      <c r="H22" s="55"/>
      <c r="I22" s="53"/>
    </row>
    <row r="23" spans="2:8" ht="12.75" customHeight="1">
      <c r="B23" s="55"/>
      <c r="C23" s="55"/>
      <c r="D23" s="55"/>
      <c r="E23" s="55"/>
      <c r="F23" s="56"/>
      <c r="G23" s="55"/>
      <c r="H23" s="57"/>
    </row>
    <row r="24" spans="2:8" ht="12.75" customHeight="1">
      <c r="B24" s="54"/>
      <c r="C24" s="55"/>
      <c r="D24" s="55"/>
      <c r="E24" s="55"/>
      <c r="F24" s="56"/>
      <c r="G24" s="55"/>
      <c r="H24" s="55"/>
    </row>
    <row r="25" spans="2:8" ht="12.75" customHeight="1">
      <c r="B25" s="96"/>
      <c r="C25" s="96"/>
      <c r="D25" s="58"/>
      <c r="E25" s="58"/>
      <c r="F25" s="59"/>
      <c r="G25" s="58"/>
      <c r="H25" s="60"/>
    </row>
    <row r="26" spans="2:8" ht="12.75" customHeight="1">
      <c r="B26" s="55"/>
      <c r="C26" s="55"/>
      <c r="D26" s="55"/>
      <c r="E26" s="55"/>
      <c r="F26" s="56"/>
      <c r="G26" s="55"/>
      <c r="H26" s="57"/>
    </row>
    <row r="27" spans="2:8" ht="12.75" customHeight="1">
      <c r="B27" s="95"/>
      <c r="C27" s="95"/>
      <c r="D27" s="95"/>
      <c r="E27" s="95"/>
      <c r="F27" s="95"/>
      <c r="G27" s="95"/>
      <c r="H27" s="95"/>
    </row>
    <row r="28" spans="2:8" ht="12.75" customHeight="1">
      <c r="B28" s="54"/>
      <c r="C28" s="55"/>
      <c r="D28" s="55"/>
      <c r="E28" s="55"/>
      <c r="F28" s="56"/>
      <c r="G28" s="55"/>
      <c r="H28" s="55"/>
    </row>
    <row r="29" spans="2:8" ht="12.75" customHeight="1">
      <c r="B29" s="55"/>
      <c r="C29" s="55"/>
      <c r="D29" s="55"/>
      <c r="E29" s="55"/>
      <c r="F29" s="56"/>
      <c r="G29" s="55"/>
      <c r="H29" s="57"/>
    </row>
    <row r="30" spans="1:9" s="53" customFormat="1" ht="6" customHeight="1">
      <c r="A30" s="1"/>
      <c r="B30" s="54"/>
      <c r="C30" s="55"/>
      <c r="D30" s="55"/>
      <c r="E30" s="55"/>
      <c r="F30" s="56"/>
      <c r="G30" s="55"/>
      <c r="H30" s="55"/>
      <c r="I30" s="1"/>
    </row>
    <row r="31" spans="2:10" ht="18.75" customHeight="1">
      <c r="B31" s="96"/>
      <c r="C31" s="96"/>
      <c r="D31" s="58"/>
      <c r="E31" s="58"/>
      <c r="F31" s="59"/>
      <c r="G31" s="58"/>
      <c r="H31" s="60"/>
      <c r="J31" s="61"/>
    </row>
    <row r="32" spans="2:10" ht="6" customHeight="1">
      <c r="B32" s="55"/>
      <c r="C32" s="55"/>
      <c r="D32" s="55"/>
      <c r="E32" s="55"/>
      <c r="F32" s="56"/>
      <c r="G32" s="55"/>
      <c r="H32" s="57"/>
      <c r="J32" s="62"/>
    </row>
    <row r="33" spans="2:8" ht="12.75" customHeight="1">
      <c r="B33" s="95"/>
      <c r="C33" s="95"/>
      <c r="D33" s="95"/>
      <c r="E33" s="95"/>
      <c r="F33" s="95"/>
      <c r="G33" s="95"/>
      <c r="H33" s="95"/>
    </row>
    <row r="34" spans="2:8" ht="12.75" customHeight="1">
      <c r="B34" s="54"/>
      <c r="C34" s="55"/>
      <c r="D34" s="55"/>
      <c r="E34" s="55"/>
      <c r="F34" s="56"/>
      <c r="G34" s="63"/>
      <c r="H34" s="64"/>
    </row>
    <row r="35" spans="2:8" ht="12.75" customHeight="1">
      <c r="B35" s="55"/>
      <c r="C35" s="55"/>
      <c r="D35" s="55"/>
      <c r="E35" s="55"/>
      <c r="F35" s="56"/>
      <c r="G35" s="55"/>
      <c r="H35" s="57"/>
    </row>
    <row r="36" spans="2:8" ht="12.75" customHeight="1">
      <c r="B36" s="54"/>
      <c r="C36" s="55"/>
      <c r="D36" s="55"/>
      <c r="E36" s="55"/>
      <c r="F36" s="56"/>
      <c r="G36" s="63"/>
      <c r="H36" s="64"/>
    </row>
    <row r="37" spans="1:9" s="53" customFormat="1" ht="12.75" customHeight="1">
      <c r="A37" s="1"/>
      <c r="B37" s="96"/>
      <c r="C37" s="96"/>
      <c r="D37" s="58"/>
      <c r="E37" s="58"/>
      <c r="F37" s="59"/>
      <c r="G37" s="58"/>
      <c r="H37" s="60"/>
      <c r="I37" s="1"/>
    </row>
    <row r="38" spans="2:8" ht="12.75" customHeight="1">
      <c r="B38" s="38"/>
      <c r="C38" s="38"/>
      <c r="D38" s="38"/>
      <c r="E38" s="38"/>
      <c r="F38" s="38"/>
      <c r="G38" s="55"/>
      <c r="H38" s="55"/>
    </row>
    <row r="39" spans="2:8" ht="12.75" customHeight="1">
      <c r="B39" s="65"/>
      <c r="C39" s="65"/>
      <c r="D39" s="65"/>
      <c r="E39" s="65"/>
      <c r="F39" s="65"/>
      <c r="G39" s="65"/>
      <c r="H39" s="65"/>
    </row>
    <row r="40" ht="12.75" customHeight="1">
      <c r="G40" s="66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sheetProtection/>
  <mergeCells count="24">
    <mergeCell ref="B1:H1"/>
    <mergeCell ref="B3:H3"/>
    <mergeCell ref="B4:H4"/>
    <mergeCell ref="B5:H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B21:H21"/>
    <mergeCell ref="B25:C25"/>
    <mergeCell ref="B27:H27"/>
    <mergeCell ref="B31:C31"/>
    <mergeCell ref="B33:H33"/>
    <mergeCell ref="B37:C37"/>
  </mergeCells>
  <conditionalFormatting sqref="M8:M19">
    <cfRule type="cellIs" priority="1" dxfId="0" operator="lessThan" stopIfTrue="1">
      <formula>0</formula>
    </cfRule>
  </conditionalFormatting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B1">
      <pane ySplit="5" topLeftCell="A27" activePane="bottomLeft" state="frozen"/>
      <selection pane="topLeft" activeCell="B1" sqref="B1"/>
      <selection pane="bottomLeft" activeCell="K18" sqref="K18"/>
    </sheetView>
  </sheetViews>
  <sheetFormatPr defaultColWidth="9.140625" defaultRowHeight="12.75"/>
  <cols>
    <col min="1" max="1" width="2.140625" style="1" customWidth="1"/>
    <col min="2" max="2" width="28.140625" style="1" customWidth="1"/>
    <col min="3" max="3" width="11.8515625" style="1" customWidth="1"/>
    <col min="4" max="5" width="13.7109375" style="1" customWidth="1"/>
    <col min="6" max="6" width="16.421875" style="1" customWidth="1"/>
    <col min="7" max="7" width="19.421875" style="1" customWidth="1"/>
    <col min="8" max="8" width="11.7109375" style="1" customWidth="1"/>
    <col min="9" max="9" width="20.140625" style="1" customWidth="1"/>
    <col min="10" max="10" width="2.140625" style="1" customWidth="1"/>
    <col min="11" max="11" width="14.28125" style="1" customWidth="1"/>
    <col min="12" max="12" width="14.57421875" style="1" customWidth="1"/>
    <col min="13" max="13" width="14.421875" style="1" customWidth="1"/>
    <col min="14" max="14" width="14.57421875" style="1" customWidth="1"/>
    <col min="15" max="15" width="12.140625" style="67" customWidth="1"/>
    <col min="16" max="16384" width="9.140625" style="1" customWidth="1"/>
  </cols>
  <sheetData>
    <row r="1" spans="2:9" ht="6" customHeight="1">
      <c r="B1" s="100"/>
      <c r="C1" s="100"/>
      <c r="D1" s="100"/>
      <c r="E1" s="100"/>
      <c r="F1" s="100"/>
      <c r="G1" s="100"/>
      <c r="H1" s="100"/>
      <c r="I1" s="100"/>
    </row>
    <row r="2" spans="1:10" ht="11.25" customHeight="1">
      <c r="A2" s="2"/>
      <c r="B2" s="3"/>
      <c r="C2" s="3"/>
      <c r="D2" s="3"/>
      <c r="E2" s="3"/>
      <c r="F2" s="3"/>
      <c r="G2" s="3"/>
      <c r="H2" s="3"/>
      <c r="I2" s="3"/>
      <c r="J2" s="4"/>
    </row>
    <row r="3" spans="1:10" ht="24.75" customHeight="1">
      <c r="A3" s="5"/>
      <c r="B3" s="101" t="s">
        <v>0</v>
      </c>
      <c r="C3" s="101"/>
      <c r="D3" s="101"/>
      <c r="E3" s="101"/>
      <c r="F3" s="101"/>
      <c r="G3" s="101"/>
      <c r="H3" s="101"/>
      <c r="I3" s="101"/>
      <c r="J3" s="6"/>
    </row>
    <row r="4" spans="1:10" ht="24.75" customHeight="1">
      <c r="A4" s="5"/>
      <c r="B4" s="102" t="s">
        <v>21</v>
      </c>
      <c r="C4" s="102"/>
      <c r="D4" s="102"/>
      <c r="E4" s="102"/>
      <c r="F4" s="102"/>
      <c r="G4" s="102"/>
      <c r="H4" s="102"/>
      <c r="I4" s="102"/>
      <c r="J4" s="6"/>
    </row>
    <row r="5" spans="1:15" s="9" customFormat="1" ht="15" customHeight="1">
      <c r="A5" s="7"/>
      <c r="B5" s="103"/>
      <c r="C5" s="103"/>
      <c r="D5" s="103"/>
      <c r="E5" s="103"/>
      <c r="F5" s="103"/>
      <c r="G5" s="103"/>
      <c r="H5" s="103"/>
      <c r="I5" s="103"/>
      <c r="J5" s="8"/>
      <c r="O5" s="68"/>
    </row>
    <row r="6" spans="1:10" ht="12.75" customHeight="1">
      <c r="A6" s="5"/>
      <c r="B6" s="69" t="s">
        <v>2</v>
      </c>
      <c r="C6" s="70"/>
      <c r="D6" s="71"/>
      <c r="E6" s="71"/>
      <c r="F6" s="72"/>
      <c r="G6" s="13"/>
      <c r="H6" s="72"/>
      <c r="I6" s="11"/>
      <c r="J6" s="14"/>
    </row>
    <row r="7" spans="1:15" ht="29.25" customHeight="1">
      <c r="A7" s="5"/>
      <c r="B7" s="19" t="s">
        <v>3</v>
      </c>
      <c r="C7" s="17" t="s">
        <v>22</v>
      </c>
      <c r="D7" s="73" t="s">
        <v>23</v>
      </c>
      <c r="E7" s="74" t="s">
        <v>24</v>
      </c>
      <c r="F7" s="75" t="s">
        <v>25</v>
      </c>
      <c r="G7" s="19" t="s">
        <v>26</v>
      </c>
      <c r="H7" s="19" t="str">
        <f>Revenues!G7</f>
        <v>Actual RWPs
(FY11 YTD)</v>
      </c>
      <c r="I7" s="20" t="s">
        <v>27</v>
      </c>
      <c r="J7" s="21"/>
      <c r="K7" s="76" t="s">
        <v>28</v>
      </c>
      <c r="L7" s="76" t="s">
        <v>29</v>
      </c>
      <c r="M7" s="76" t="s">
        <v>30</v>
      </c>
      <c r="N7" s="76" t="s">
        <v>31</v>
      </c>
      <c r="O7" s="77" t="s">
        <v>32</v>
      </c>
    </row>
    <row r="8" spans="1:15" ht="12.75" customHeight="1">
      <c r="A8" s="5"/>
      <c r="B8" s="78" t="s">
        <v>9</v>
      </c>
      <c r="C8" s="79">
        <v>5475.81</v>
      </c>
      <c r="D8" s="80">
        <v>690</v>
      </c>
      <c r="E8" s="81">
        <f aca="true" t="shared" si="0" ref="E8:E18">C8*D8</f>
        <v>3778308.9000000004</v>
      </c>
      <c r="F8" s="25">
        <v>724</v>
      </c>
      <c r="G8" s="26">
        <f>(C8*1.06)*F8</f>
        <v>4202355.6264</v>
      </c>
      <c r="H8" s="27">
        <f>Revenues!G8</f>
        <v>421.032</v>
      </c>
      <c r="I8" s="28">
        <v>2472821.5</v>
      </c>
      <c r="J8" s="29"/>
      <c r="K8" s="82">
        <f>H8/F8</f>
        <v>0.58153591160221</v>
      </c>
      <c r="L8" s="82">
        <f>I8/G8</f>
        <v>0.5884369910212414</v>
      </c>
      <c r="M8" s="93">
        <f>I8-G8/2</f>
        <v>371643.6867999998</v>
      </c>
      <c r="N8" s="93">
        <f>(H8-F8/2)*(C8*1.06)</f>
        <v>342642.8968751999</v>
      </c>
      <c r="O8" s="94">
        <f>I8-(G8/F8)*H8</f>
        <v>29000.78992479993</v>
      </c>
    </row>
    <row r="9" spans="1:15" ht="12.75" customHeight="1">
      <c r="A9" s="5"/>
      <c r="B9" s="78" t="s">
        <v>10</v>
      </c>
      <c r="C9" s="79">
        <v>5476.81</v>
      </c>
      <c r="D9" s="80">
        <v>1105</v>
      </c>
      <c r="E9" s="81">
        <f t="shared" si="0"/>
        <v>6051875.050000001</v>
      </c>
      <c r="F9" s="25">
        <v>1160.5</v>
      </c>
      <c r="G9" s="26">
        <f aca="true" t="shared" si="1" ref="G9:G18">(C9*1.06)*F9</f>
        <v>6737188.285300001</v>
      </c>
      <c r="H9" s="27">
        <f>Revenues!G9</f>
        <v>636.105</v>
      </c>
      <c r="I9" s="28">
        <v>4356172.5</v>
      </c>
      <c r="J9" s="29"/>
      <c r="K9" s="82">
        <f aca="true" t="shared" si="2" ref="K9:K18">H9/F9</f>
        <v>0.5481301163291685</v>
      </c>
      <c r="L9" s="82">
        <f aca="true" t="shared" si="3" ref="L9:L18">I9/G9</f>
        <v>0.6465861299297239</v>
      </c>
      <c r="M9" s="93">
        <f aca="true" t="shared" si="4" ref="M9:M18">I9-G9/2</f>
        <v>987578.3573499997</v>
      </c>
      <c r="N9" s="93">
        <f aca="true" t="shared" si="5" ref="N9:N18">(H9-F9/2)*(C9*1.06)</f>
        <v>324261.65590300015</v>
      </c>
      <c r="O9" s="94">
        <f aca="true" t="shared" si="6" ref="O9:O18">I9-(G9/F9)*H9</f>
        <v>663316.7014469993</v>
      </c>
    </row>
    <row r="10" spans="1:15" ht="12.75" customHeight="1">
      <c r="A10" s="5"/>
      <c r="B10" s="78" t="s">
        <v>11</v>
      </c>
      <c r="C10" s="79">
        <v>5477.81</v>
      </c>
      <c r="D10" s="80">
        <v>124</v>
      </c>
      <c r="E10" s="81">
        <f t="shared" si="0"/>
        <v>679248.4400000001</v>
      </c>
      <c r="F10" s="25">
        <v>130</v>
      </c>
      <c r="G10" s="26">
        <f t="shared" si="1"/>
        <v>754842.218</v>
      </c>
      <c r="H10" s="27">
        <f>Revenues!G10</f>
        <v>72.30485</v>
      </c>
      <c r="I10" s="28">
        <v>462821.5</v>
      </c>
      <c r="J10" s="29"/>
      <c r="K10" s="82">
        <f t="shared" si="2"/>
        <v>0.5561911538461538</v>
      </c>
      <c r="L10" s="82">
        <f t="shared" si="3"/>
        <v>0.6131367442937592</v>
      </c>
      <c r="M10" s="93">
        <f t="shared" si="4"/>
        <v>85400.391</v>
      </c>
      <c r="N10" s="93">
        <f t="shared" si="5"/>
        <v>42415.45520121001</v>
      </c>
      <c r="O10" s="94">
        <f t="shared" si="6"/>
        <v>42984.93579878996</v>
      </c>
    </row>
    <row r="11" spans="1:15" ht="12.75" customHeight="1">
      <c r="A11" s="5"/>
      <c r="B11" s="78" t="s">
        <v>12</v>
      </c>
      <c r="C11" s="79">
        <v>5478.81</v>
      </c>
      <c r="D11" s="80">
        <v>208</v>
      </c>
      <c r="E11" s="81">
        <f t="shared" si="0"/>
        <v>1139592.48</v>
      </c>
      <c r="F11" s="25">
        <v>218.5</v>
      </c>
      <c r="G11" s="26">
        <f t="shared" si="1"/>
        <v>1268947.1841000002</v>
      </c>
      <c r="H11" s="27">
        <f>Revenues!G11</f>
        <v>115.92435</v>
      </c>
      <c r="I11" s="28">
        <v>777321.5</v>
      </c>
      <c r="J11" s="29"/>
      <c r="K11" s="82">
        <f t="shared" si="2"/>
        <v>0.5305462242562929</v>
      </c>
      <c r="L11" s="82">
        <f t="shared" si="3"/>
        <v>0.6125719886059046</v>
      </c>
      <c r="M11" s="93">
        <f t="shared" si="4"/>
        <v>142847.9079499999</v>
      </c>
      <c r="N11" s="93">
        <f t="shared" si="5"/>
        <v>38761.54525491003</v>
      </c>
      <c r="O11" s="94">
        <f t="shared" si="6"/>
        <v>104086.36269508989</v>
      </c>
    </row>
    <row r="12" spans="1:15" ht="12.75" customHeight="1">
      <c r="A12" s="5"/>
      <c r="B12" s="35" t="s">
        <v>13</v>
      </c>
      <c r="C12" s="83">
        <v>498.78</v>
      </c>
      <c r="D12" s="84">
        <v>1287</v>
      </c>
      <c r="E12" s="81">
        <f t="shared" si="0"/>
        <v>641929.86</v>
      </c>
      <c r="F12" s="36">
        <v>1351</v>
      </c>
      <c r="G12" s="26">
        <f t="shared" si="1"/>
        <v>714282.8868000001</v>
      </c>
      <c r="H12" s="27">
        <f>Revenues!G12</f>
        <v>735.5</v>
      </c>
      <c r="I12" s="28">
        <v>400729.5</v>
      </c>
      <c r="J12" s="29"/>
      <c r="K12" s="82">
        <f t="shared" si="2"/>
        <v>0.5444115470022206</v>
      </c>
      <c r="L12" s="82">
        <f t="shared" si="3"/>
        <v>0.5610235208003865</v>
      </c>
      <c r="M12" s="93">
        <f t="shared" si="4"/>
        <v>43588.05659999995</v>
      </c>
      <c r="N12" s="93">
        <f t="shared" si="5"/>
        <v>31722.408000000003</v>
      </c>
      <c r="O12" s="94">
        <f t="shared" si="6"/>
        <v>11865.648599999957</v>
      </c>
    </row>
    <row r="13" spans="1:15" ht="12.75" customHeight="1">
      <c r="A13" s="5"/>
      <c r="B13" s="78" t="s">
        <v>14</v>
      </c>
      <c r="C13" s="79">
        <v>5478.81</v>
      </c>
      <c r="D13" s="80">
        <v>217</v>
      </c>
      <c r="E13" s="81">
        <f t="shared" si="0"/>
        <v>1188901.77</v>
      </c>
      <c r="F13" s="25">
        <v>228</v>
      </c>
      <c r="G13" s="26">
        <f t="shared" si="1"/>
        <v>1324118.8008</v>
      </c>
      <c r="H13" s="27">
        <f>Revenues!G13</f>
        <v>111.8583</v>
      </c>
      <c r="I13" s="28">
        <v>675172.5</v>
      </c>
      <c r="J13" s="29"/>
      <c r="K13" s="82">
        <f t="shared" si="2"/>
        <v>0.4906065789473684</v>
      </c>
      <c r="L13" s="82">
        <f t="shared" si="3"/>
        <v>0.5099032651693166</v>
      </c>
      <c r="M13" s="93">
        <f t="shared" si="4"/>
        <v>13113.099599999958</v>
      </c>
      <c r="N13" s="93">
        <f t="shared" si="5"/>
        <v>-12438.005419620002</v>
      </c>
      <c r="O13" s="94">
        <f t="shared" si="6"/>
        <v>25551.10501961992</v>
      </c>
    </row>
    <row r="14" spans="1:15" ht="12.75" customHeight="1">
      <c r="A14" s="5"/>
      <c r="B14" s="78" t="s">
        <v>15</v>
      </c>
      <c r="C14" s="79">
        <v>5478.81</v>
      </c>
      <c r="D14" s="80">
        <v>698</v>
      </c>
      <c r="E14" s="81">
        <f t="shared" si="0"/>
        <v>3824209.3800000004</v>
      </c>
      <c r="F14" s="25">
        <v>733</v>
      </c>
      <c r="G14" s="26">
        <f t="shared" si="1"/>
        <v>4256925.7938</v>
      </c>
      <c r="H14" s="27">
        <f>Revenues!G14</f>
        <v>432.5054</v>
      </c>
      <c r="I14" s="28">
        <v>2971020</v>
      </c>
      <c r="J14" s="29"/>
      <c r="K14" s="82">
        <f t="shared" si="2"/>
        <v>0.5900482946793998</v>
      </c>
      <c r="L14" s="82">
        <f t="shared" si="3"/>
        <v>0.6979261899108371</v>
      </c>
      <c r="M14" s="93">
        <f t="shared" si="4"/>
        <v>842557.1031</v>
      </c>
      <c r="N14" s="93">
        <f t="shared" si="5"/>
        <v>383328.9083084401</v>
      </c>
      <c r="O14" s="94">
        <f t="shared" si="6"/>
        <v>459228.19479156006</v>
      </c>
    </row>
    <row r="15" spans="1:15" ht="12.75" customHeight="1">
      <c r="A15" s="5"/>
      <c r="B15" s="78" t="s">
        <v>16</v>
      </c>
      <c r="C15" s="79">
        <v>5478.81</v>
      </c>
      <c r="D15" s="80">
        <v>1430</v>
      </c>
      <c r="E15" s="81">
        <f t="shared" si="0"/>
        <v>7834698.300000001</v>
      </c>
      <c r="F15" s="25">
        <v>1501</v>
      </c>
      <c r="G15" s="26">
        <f t="shared" si="1"/>
        <v>8717115.438600002</v>
      </c>
      <c r="H15" s="27">
        <f>Revenues!G15</f>
        <v>868.2055</v>
      </c>
      <c r="I15" s="28">
        <v>5472892</v>
      </c>
      <c r="J15" s="29"/>
      <c r="K15" s="82">
        <f t="shared" si="2"/>
        <v>0.5784180546302465</v>
      </c>
      <c r="L15" s="82">
        <f t="shared" si="3"/>
        <v>0.6278329154350358</v>
      </c>
      <c r="M15" s="93">
        <f t="shared" si="4"/>
        <v>1114334.280699999</v>
      </c>
      <c r="N15" s="93">
        <f t="shared" si="5"/>
        <v>683579.2346823002</v>
      </c>
      <c r="O15" s="94">
        <f t="shared" si="6"/>
        <v>430755.046017698</v>
      </c>
    </row>
    <row r="16" spans="1:15" ht="12.75" customHeight="1">
      <c r="A16" s="5"/>
      <c r="B16" s="78" t="s">
        <v>17</v>
      </c>
      <c r="C16" s="79">
        <v>5478.81</v>
      </c>
      <c r="D16" s="80">
        <v>601</v>
      </c>
      <c r="E16" s="81">
        <f t="shared" si="0"/>
        <v>3292764.81</v>
      </c>
      <c r="F16" s="25">
        <v>631</v>
      </c>
      <c r="G16" s="26">
        <f t="shared" si="1"/>
        <v>3664556.8566000005</v>
      </c>
      <c r="H16" s="27">
        <f>Revenues!G16</f>
        <v>273.6043</v>
      </c>
      <c r="I16" s="28">
        <v>1771063</v>
      </c>
      <c r="J16" s="29"/>
      <c r="K16" s="82">
        <f t="shared" si="2"/>
        <v>0.43360427892234554</v>
      </c>
      <c r="L16" s="82">
        <f t="shared" si="3"/>
        <v>0.4832952712441208</v>
      </c>
      <c r="M16" s="93">
        <f t="shared" si="4"/>
        <v>-61215.42830000026</v>
      </c>
      <c r="N16" s="93">
        <f t="shared" si="5"/>
        <v>-243310.8949240199</v>
      </c>
      <c r="O16" s="94">
        <f t="shared" si="6"/>
        <v>182095.46662401967</v>
      </c>
    </row>
    <row r="17" spans="1:15" ht="12.75" customHeight="1">
      <c r="A17" s="5"/>
      <c r="B17" s="78" t="s">
        <v>18</v>
      </c>
      <c r="C17" s="79">
        <v>5478.81</v>
      </c>
      <c r="D17" s="80">
        <v>2050</v>
      </c>
      <c r="E17" s="81">
        <f t="shared" si="0"/>
        <v>11231560.5</v>
      </c>
      <c r="F17" s="25">
        <v>2152</v>
      </c>
      <c r="G17" s="26">
        <f t="shared" si="1"/>
        <v>12497823.067200001</v>
      </c>
      <c r="H17" s="27">
        <f>Revenues!G17</f>
        <v>799.90845</v>
      </c>
      <c r="I17" s="28">
        <v>4662277</v>
      </c>
      <c r="J17" s="29"/>
      <c r="K17" s="82">
        <f t="shared" si="2"/>
        <v>0.37170467007434943</v>
      </c>
      <c r="L17" s="82">
        <f t="shared" si="3"/>
        <v>0.3730471278822906</v>
      </c>
      <c r="M17" s="93">
        <f t="shared" si="4"/>
        <v>-1586634.5336000007</v>
      </c>
      <c r="N17" s="93">
        <f t="shared" si="5"/>
        <v>-1603412.33375883</v>
      </c>
      <c r="O17" s="94">
        <f t="shared" si="6"/>
        <v>16777.80015882943</v>
      </c>
    </row>
    <row r="18" spans="1:15" ht="12.75" customHeight="1">
      <c r="A18" s="5"/>
      <c r="B18" s="85" t="s">
        <v>19</v>
      </c>
      <c r="C18" s="79">
        <v>5478.81</v>
      </c>
      <c r="D18" s="80">
        <v>645</v>
      </c>
      <c r="E18" s="81">
        <f t="shared" si="0"/>
        <v>3533832.45</v>
      </c>
      <c r="F18" s="25">
        <v>677</v>
      </c>
      <c r="G18" s="26">
        <f t="shared" si="1"/>
        <v>3931703.6322000003</v>
      </c>
      <c r="H18" s="27">
        <f>Revenues!G18</f>
        <v>196.6029</v>
      </c>
      <c r="I18" s="28">
        <v>1233771</v>
      </c>
      <c r="J18" s="29"/>
      <c r="K18" s="82">
        <f t="shared" si="2"/>
        <v>0.29040310192023633</v>
      </c>
      <c r="L18" s="82">
        <f t="shared" si="3"/>
        <v>0.31380061047725477</v>
      </c>
      <c r="M18" s="93">
        <f t="shared" si="4"/>
        <v>-732080.8161000002</v>
      </c>
      <c r="N18" s="93">
        <f t="shared" si="5"/>
        <v>-824072.8854780601</v>
      </c>
      <c r="O18" s="94">
        <f t="shared" si="6"/>
        <v>91992.06937805982</v>
      </c>
    </row>
    <row r="19" spans="1:10" ht="12.75" customHeight="1">
      <c r="A19" s="5"/>
      <c r="B19" s="86" t="s">
        <v>33</v>
      </c>
      <c r="C19" s="87"/>
      <c r="D19" s="88"/>
      <c r="E19" s="89">
        <f>SUM(E8:E18)</f>
        <v>43196921.94</v>
      </c>
      <c r="F19" s="42">
        <f>SUM(F8:F18)</f>
        <v>9506</v>
      </c>
      <c r="G19" s="43">
        <f>SUM(G8:G18)</f>
        <v>48069859.7898</v>
      </c>
      <c r="H19" s="42">
        <f>SUM(H8:H18)</f>
        <v>4663.55105</v>
      </c>
      <c r="I19" s="44">
        <f>SUM(I8:I18)</f>
        <v>25256062</v>
      </c>
      <c r="J19" s="45"/>
    </row>
    <row r="20" spans="1:10" ht="11.25" customHeight="1">
      <c r="A20" s="48"/>
      <c r="B20" s="49"/>
      <c r="C20" s="49"/>
      <c r="D20" s="49"/>
      <c r="E20" s="49"/>
      <c r="F20" s="49"/>
      <c r="G20" s="50"/>
      <c r="H20" s="49"/>
      <c r="I20" s="51"/>
      <c r="J20" s="52"/>
    </row>
    <row r="21" spans="2:9" ht="12.75" customHeight="1">
      <c r="B21" s="95"/>
      <c r="C21" s="95"/>
      <c r="D21" s="95"/>
      <c r="E21" s="95"/>
      <c r="F21" s="95"/>
      <c r="G21" s="95"/>
      <c r="H21" s="95"/>
      <c r="I21" s="95"/>
    </row>
    <row r="22" spans="1:10" ht="12.75" customHeight="1">
      <c r="A22" s="53"/>
      <c r="B22" s="90" t="s">
        <v>34</v>
      </c>
      <c r="C22" s="55"/>
      <c r="D22" s="55"/>
      <c r="E22" s="55"/>
      <c r="F22" s="55"/>
      <c r="G22" s="56"/>
      <c r="H22" s="55"/>
      <c r="I22" s="55"/>
      <c r="J22" s="53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sheetProtection/>
  <mergeCells count="5">
    <mergeCell ref="B1:I1"/>
    <mergeCell ref="B3:I3"/>
    <mergeCell ref="B4:I4"/>
    <mergeCell ref="B5:I5"/>
    <mergeCell ref="B21:I2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="80" zoomScaleNormal="80" zoomScalePageLayoutView="0" workbookViewId="0" topLeftCell="A1">
      <pane ySplit="1" topLeftCell="A8" activePane="bottomLeft" state="frozen"/>
      <selection pane="topLeft" activeCell="A1" sqref="A1"/>
      <selection pane="bottomLeft" activeCell="B46" sqref="B46"/>
    </sheetView>
  </sheetViews>
  <sheetFormatPr defaultColWidth="9.421875" defaultRowHeight="12.75"/>
  <cols>
    <col min="1" max="1" width="12.00390625" style="0" customWidth="1"/>
    <col min="2" max="2" width="71.421875" style="0" customWidth="1"/>
  </cols>
  <sheetData>
    <row r="1" spans="1:2" ht="12.75">
      <c r="A1" s="91" t="s">
        <v>35</v>
      </c>
      <c r="B1" s="91" t="s">
        <v>36</v>
      </c>
    </row>
    <row r="2" spans="1:2" ht="12.75">
      <c r="A2" t="s">
        <v>9</v>
      </c>
      <c r="B2" t="s">
        <v>37</v>
      </c>
    </row>
    <row r="3" spans="1:2" ht="12.75">
      <c r="A3" t="s">
        <v>10</v>
      </c>
      <c r="B3" t="s">
        <v>38</v>
      </c>
    </row>
    <row r="4" spans="1:2" ht="12.75">
      <c r="A4" t="s">
        <v>11</v>
      </c>
      <c r="B4" t="s">
        <v>39</v>
      </c>
    </row>
    <row r="5" spans="1:2" ht="12.75">
      <c r="A5" t="s">
        <v>12</v>
      </c>
      <c r="B5" t="s">
        <v>40</v>
      </c>
    </row>
    <row r="6" spans="1:2" ht="12.75">
      <c r="A6" t="s">
        <v>41</v>
      </c>
      <c r="B6" t="s">
        <v>42</v>
      </c>
    </row>
    <row r="7" spans="1:2" ht="12.75">
      <c r="A7" t="s">
        <v>41</v>
      </c>
      <c r="B7" t="s">
        <v>43</v>
      </c>
    </row>
    <row r="8" spans="1:2" ht="12.75">
      <c r="A8" t="s">
        <v>14</v>
      </c>
      <c r="B8" t="s">
        <v>44</v>
      </c>
    </row>
    <row r="9" spans="1:2" ht="12.75">
      <c r="A9" t="s">
        <v>15</v>
      </c>
      <c r="B9" t="s">
        <v>45</v>
      </c>
    </row>
    <row r="10" spans="1:2" ht="12.75">
      <c r="A10" t="s">
        <v>16</v>
      </c>
      <c r="B10" t="s">
        <v>46</v>
      </c>
    </row>
    <row r="11" spans="1:2" ht="12.75">
      <c r="A11" t="s">
        <v>17</v>
      </c>
      <c r="B11" t="s">
        <v>47</v>
      </c>
    </row>
    <row r="12" spans="1:2" ht="12.75">
      <c r="A12" t="s">
        <v>18</v>
      </c>
      <c r="B12" t="s">
        <v>48</v>
      </c>
    </row>
    <row r="13" spans="1:2" ht="12.75">
      <c r="A13" t="s">
        <v>18</v>
      </c>
      <c r="B13" t="s">
        <v>49</v>
      </c>
    </row>
    <row r="14" spans="1:2" ht="12.75">
      <c r="A14" t="s">
        <v>18</v>
      </c>
      <c r="B14" t="s">
        <v>50</v>
      </c>
    </row>
    <row r="15" spans="1:2" ht="12.75">
      <c r="A15" t="s">
        <v>18</v>
      </c>
      <c r="B15" t="s">
        <v>51</v>
      </c>
    </row>
    <row r="16" spans="1:2" ht="12.75">
      <c r="A16" t="s">
        <v>18</v>
      </c>
      <c r="B16" t="s">
        <v>52</v>
      </c>
    </row>
    <row r="17" spans="1:2" ht="12.75">
      <c r="A17" t="s">
        <v>18</v>
      </c>
      <c r="B17" t="s">
        <v>53</v>
      </c>
    </row>
    <row r="18" spans="1:2" ht="12.75">
      <c r="A18" t="s">
        <v>18</v>
      </c>
      <c r="B18" t="s">
        <v>54</v>
      </c>
    </row>
    <row r="19" spans="1:2" ht="12.75">
      <c r="A19" t="s">
        <v>18</v>
      </c>
      <c r="B19" t="s">
        <v>55</v>
      </c>
    </row>
    <row r="20" spans="1:2" ht="12.75">
      <c r="A20" t="s">
        <v>18</v>
      </c>
      <c r="B20" t="s">
        <v>56</v>
      </c>
    </row>
    <row r="21" spans="1:2" ht="12.75">
      <c r="A21" t="s">
        <v>18</v>
      </c>
      <c r="B21" t="s">
        <v>57</v>
      </c>
    </row>
    <row r="22" spans="1:2" ht="12.75">
      <c r="A22" t="s">
        <v>18</v>
      </c>
      <c r="B22" t="s">
        <v>58</v>
      </c>
    </row>
    <row r="23" spans="1:2" ht="12.75">
      <c r="A23" t="s">
        <v>18</v>
      </c>
      <c r="B23" t="s">
        <v>59</v>
      </c>
    </row>
    <row r="24" spans="1:2" ht="12.75">
      <c r="A24" t="s">
        <v>18</v>
      </c>
      <c r="B24" t="s">
        <v>60</v>
      </c>
    </row>
    <row r="25" spans="1:2" ht="12.75">
      <c r="A25" t="s">
        <v>18</v>
      </c>
      <c r="B25" t="s">
        <v>61</v>
      </c>
    </row>
    <row r="26" spans="1:2" ht="12.75">
      <c r="A26" t="s">
        <v>18</v>
      </c>
      <c r="B26" t="s">
        <v>62</v>
      </c>
    </row>
    <row r="27" spans="1:2" ht="12.75">
      <c r="A27" t="s">
        <v>19</v>
      </c>
      <c r="B27" t="s">
        <v>63</v>
      </c>
    </row>
  </sheetData>
  <sheetProtection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Furukawa, Michael (AHRQ/CDOM)</dc:creator>
  <cp:keywords/>
  <dc:description/>
  <cp:lastModifiedBy>Amit</cp:lastModifiedBy>
  <dcterms:created xsi:type="dcterms:W3CDTF">2014-10-15T02:12:34Z</dcterms:created>
  <dcterms:modified xsi:type="dcterms:W3CDTF">2015-10-26T04:48:49Z</dcterms:modified>
  <cp:category/>
  <cp:version/>
  <cp:contentType/>
  <cp:contentStatus/>
</cp:coreProperties>
</file>